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bastian.lavado\Desktop\M.A\CARTAS\SMA\2021\Res.09_16.03.21\Anexo N°5 Datos descarga riles\"/>
    </mc:Choice>
  </mc:AlternateContent>
  <xr:revisionPtr revIDLastSave="0" documentId="13_ncr:1_{AA93B3FB-6DB7-4413-B249-CE13F9D1B45D}" xr6:coauthVersionLast="46" xr6:coauthVersionMax="46" xr10:uidLastSave="{00000000-0000-0000-0000-000000000000}"/>
  <bookViews>
    <workbookView xWindow="-120" yWindow="-120" windowWidth="20730" windowHeight="11160" activeTab="1" xr2:uid="{9C78ABA8-E57A-4E8F-8F5D-1DF7B78CA660}"/>
  </bookViews>
  <sheets>
    <sheet name="Hoja1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1" i="1" l="1"/>
  <c r="K16" i="1"/>
  <c r="K17" i="1"/>
  <c r="K18" i="1"/>
  <c r="K19" i="1"/>
  <c r="K20" i="1"/>
  <c r="J20" i="1"/>
  <c r="J21" i="1" s="1"/>
  <c r="J19" i="1"/>
  <c r="J18" i="1"/>
  <c r="J16" i="1"/>
  <c r="E21" i="2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2" i="1"/>
  <c r="H3" i="1"/>
  <c r="H4" i="1"/>
  <c r="H5" i="1"/>
  <c r="H7" i="1"/>
  <c r="H8" i="1"/>
  <c r="H9" i="1"/>
  <c r="H11" i="1"/>
  <c r="H12" i="1"/>
  <c r="H13" i="1"/>
  <c r="H14" i="1"/>
  <c r="H15" i="1"/>
  <c r="H16" i="1"/>
  <c r="H18" i="1"/>
  <c r="H19" i="1"/>
  <c r="H20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" i="1"/>
  <c r="E6" i="1" l="1"/>
  <c r="E8" i="1"/>
  <c r="E10" i="1"/>
  <c r="E12" i="1"/>
  <c r="E14" i="1"/>
  <c r="E16" i="1"/>
  <c r="E18" i="1"/>
  <c r="E20" i="1"/>
  <c r="D3" i="1"/>
  <c r="E3" i="1" s="1"/>
  <c r="D4" i="1"/>
  <c r="E4" i="1" s="1"/>
  <c r="D5" i="1"/>
  <c r="E5" i="1" s="1"/>
  <c r="D6" i="1"/>
  <c r="D7" i="1"/>
  <c r="E7" i="1" s="1"/>
  <c r="D8" i="1"/>
  <c r="D9" i="1"/>
  <c r="E9" i="1" s="1"/>
  <c r="D10" i="1"/>
  <c r="D11" i="1"/>
  <c r="E11" i="1" s="1"/>
  <c r="D12" i="1"/>
  <c r="D13" i="1"/>
  <c r="E13" i="1" s="1"/>
  <c r="D14" i="1"/>
  <c r="D15" i="1"/>
  <c r="E15" i="1" s="1"/>
  <c r="D16" i="1"/>
  <c r="D17" i="1"/>
  <c r="E17" i="1" s="1"/>
  <c r="D18" i="1"/>
  <c r="D19" i="1"/>
  <c r="E19" i="1" s="1"/>
  <c r="D20" i="1"/>
  <c r="D2" i="1"/>
  <c r="E2" i="1" s="1"/>
</calcChain>
</file>

<file path=xl/sharedStrings.xml><?xml version="1.0" encoding="utf-8"?>
<sst xmlns="http://schemas.openxmlformats.org/spreadsheetml/2006/main" count="28" uniqueCount="23">
  <si>
    <t>Dia</t>
  </si>
  <si>
    <t>agua mar desodorizadores y condensadores(3)</t>
  </si>
  <si>
    <t>m3/hr</t>
  </si>
  <si>
    <t>Agua mar utilizada en pta evaporadora (1)</t>
  </si>
  <si>
    <t>Agua mar utilizada por descarga:</t>
  </si>
  <si>
    <t>m3/ton pesca</t>
  </si>
  <si>
    <t xml:space="preserve">Agua mar utilizada en limpiezas </t>
  </si>
  <si>
    <t xml:space="preserve">m3/hr </t>
  </si>
  <si>
    <t>MP Descargada (ton)</t>
  </si>
  <si>
    <t>Ril descarga (m3/dia)</t>
  </si>
  <si>
    <t xml:space="preserve">horas proceso </t>
  </si>
  <si>
    <t>ril descarga por hora</t>
  </si>
  <si>
    <t>Horas de descarga</t>
  </si>
  <si>
    <t>Ril proceso (m3/dia)</t>
  </si>
  <si>
    <t>Ril proceso por hora</t>
  </si>
  <si>
    <t>Totalizador (m3/dia)</t>
  </si>
  <si>
    <t>caudal con totalizador</t>
  </si>
  <si>
    <t>caudal con formula</t>
  </si>
  <si>
    <t>Caudal promedio descarga RIL (m3/hr)</t>
  </si>
  <si>
    <t>Descarga Ril (m3/dia)</t>
  </si>
  <si>
    <t>Cuadal maximo descargado (RIL)</t>
  </si>
  <si>
    <t>Caudal promedio descarga (RIL)</t>
  </si>
  <si>
    <t>MP 
Procesada 
(ton)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</si>
</sst>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14" fontId="0" fillId="0" borderId="0" xfId="0" applyNumberFormat="1"/>
    <xf numFmtId="1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center" wrapText="1"/>
    </xf>
    <xf numFmtId="4" fontId="0" fillId="0" borderId="0" xfId="0" applyNumberFormat="1"/>
    <xf numFmtId="4" fontId="0" fillId="2" borderId="0" xfId="0" applyNumberFormat="1" applyFill="1"/>
    <xf numFmtId="3" fontId="0" fillId="0" borderId="0" xfId="0" applyNumberFormat="1"/>
    <xf numFmtId="3" fontId="1" fillId="3" borderId="0" xfId="0" applyNumberFormat="1" applyFont="1" applyFill="1"/>
    <xf numFmtId="3" fontId="1" fillId="4" borderId="0" xfId="0" applyNumberFormat="1" applyFont="1" applyFill="1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6">
    <dxf>
      <numFmt numFmtId="3" formatCode="#,##0"/>
    </dxf>
    <dxf>
      <numFmt numFmtId="19" formatCode="dd/mm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" formatCode="#,##0"/>
      <alignment horizontal="center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2544968-FC96-4AB8-A668-03FA3705CA6A}" name="Tabla1" displayName="Tabla1" ref="A1:E20" totalsRowShown="0" headerRowDxfId="2">
  <autoFilter ref="A1:E20" xr:uid="{B8B47147-9133-4DB5-AB8E-A8255D7C9CD6}"/>
  <tableColumns count="5">
    <tableColumn id="1" xr3:uid="{BB2CB2DC-80BA-4A4D-9438-8CA60228BE48}" name="Dia" dataDxfId="1"/>
    <tableColumn id="2" xr3:uid="{7D2A9B9F-68F5-41C7-BD99-DF3EE9CB156C}" name="MP Descargada (ton)" dataDxfId="5"/>
    <tableColumn id="5" xr3:uid="{5BB89131-95C3-45A2-ABE8-86CE76282A37}" name="MP _x000a_Procesada _x000a_(ton)" dataDxfId="0"/>
    <tableColumn id="3" xr3:uid="{9FBC5B34-5F6C-48CB-9A04-F8082D993EE4}" name="Descarga Ril (m3/dia)" dataDxfId="4"/>
    <tableColumn id="4" xr3:uid="{2DF60946-8181-437F-B6B3-40F24CC8C0FB}" name="Caudal promedio descarga RIL (m3/hr)" dataDxfId="3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299FA-6CE4-457B-B0A1-37004A702978}">
  <dimension ref="A1:R22"/>
  <sheetViews>
    <sheetView topLeftCell="A10" workbookViewId="0">
      <selection activeCell="J16" sqref="J16:J20"/>
    </sheetView>
  </sheetViews>
  <sheetFormatPr baseColWidth="10" defaultRowHeight="15" x14ac:dyDescent="0.25"/>
  <cols>
    <col min="2" max="2" width="15.28515625" customWidth="1"/>
    <col min="3" max="3" width="10.140625" style="14" customWidth="1"/>
    <col min="5" max="5" width="11.42578125" style="7"/>
  </cols>
  <sheetData>
    <row r="1" spans="1:18" s="8" customFormat="1" ht="31.5" customHeight="1" x14ac:dyDescent="0.25">
      <c r="A1" s="8" t="s">
        <v>0</v>
      </c>
      <c r="B1" s="5" t="s">
        <v>8</v>
      </c>
      <c r="C1" s="13" t="s">
        <v>12</v>
      </c>
      <c r="D1" s="5" t="s">
        <v>9</v>
      </c>
      <c r="E1" s="12" t="s">
        <v>11</v>
      </c>
      <c r="F1" s="5" t="s">
        <v>10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M1" s="11" t="s">
        <v>1</v>
      </c>
      <c r="N1" s="4"/>
      <c r="O1" s="4"/>
      <c r="P1" s="9"/>
      <c r="Q1" s="10">
        <v>120</v>
      </c>
      <c r="R1" s="4" t="s">
        <v>2</v>
      </c>
    </row>
    <row r="2" spans="1:18" x14ac:dyDescent="0.25">
      <c r="A2" s="6">
        <v>44203</v>
      </c>
      <c r="B2" s="7">
        <v>451.48</v>
      </c>
      <c r="C2" s="14">
        <v>6</v>
      </c>
      <c r="D2">
        <f>B2*3</f>
        <v>1354.44</v>
      </c>
      <c r="E2" s="7">
        <f>D2/C2</f>
        <v>225.74</v>
      </c>
      <c r="F2">
        <v>7.3</v>
      </c>
      <c r="G2" s="7">
        <f>(($Q$1*3)+$Q$2+$Q$4)*F2</f>
        <v>5570.63</v>
      </c>
      <c r="H2" s="7">
        <f>+G2/F2</f>
        <v>763.1</v>
      </c>
      <c r="I2">
        <v>5100</v>
      </c>
      <c r="J2" s="7">
        <f>I2/(C2+F2)</f>
        <v>383.45864661654133</v>
      </c>
      <c r="K2" s="7">
        <f>(D2+G2)/(C2+F2)</f>
        <v>520.68195488721801</v>
      </c>
      <c r="M2" s="3" t="s">
        <v>3</v>
      </c>
      <c r="N2" s="4"/>
      <c r="O2" s="3"/>
      <c r="P2" s="2"/>
      <c r="Q2" s="2">
        <v>400</v>
      </c>
      <c r="R2" s="1" t="s">
        <v>2</v>
      </c>
    </row>
    <row r="3" spans="1:18" x14ac:dyDescent="0.25">
      <c r="A3" s="6">
        <v>44210</v>
      </c>
      <c r="B3" s="7">
        <v>67.822999999999993</v>
      </c>
      <c r="C3" s="14">
        <v>1.5</v>
      </c>
      <c r="D3">
        <f t="shared" ref="D3:D20" si="0">B3*3</f>
        <v>203.46899999999999</v>
      </c>
      <c r="E3" s="7">
        <f t="shared" ref="E3:E20" si="1">D3/C3</f>
        <v>135.64599999999999</v>
      </c>
      <c r="F3">
        <v>4.4000000000000004</v>
      </c>
      <c r="G3" s="7">
        <f t="shared" ref="G3:G20" si="2">(($Q$1*3)+$Q$2+$Q$4)*F3</f>
        <v>3357.6400000000003</v>
      </c>
      <c r="H3" s="7">
        <f t="shared" ref="H3:H20" si="3">+G3/F3</f>
        <v>763.1</v>
      </c>
      <c r="I3">
        <v>2391</v>
      </c>
      <c r="J3" s="7">
        <f t="shared" ref="J3:J20" si="4">I3/(C3+F3)</f>
        <v>405.25423728813558</v>
      </c>
      <c r="K3" s="7">
        <f t="shared" ref="K3:K20" si="5">(D3+G3)/(C3+F3)</f>
        <v>603.57779661016957</v>
      </c>
      <c r="M3" s="1" t="s">
        <v>4</v>
      </c>
      <c r="N3" s="1"/>
      <c r="O3" s="1"/>
      <c r="P3" s="1"/>
      <c r="Q3" s="1">
        <v>3</v>
      </c>
      <c r="R3" s="1" t="s">
        <v>5</v>
      </c>
    </row>
    <row r="4" spans="1:18" x14ac:dyDescent="0.25">
      <c r="A4" s="6">
        <v>44218</v>
      </c>
      <c r="B4" s="7">
        <v>312.08500000000004</v>
      </c>
      <c r="C4" s="14">
        <v>7</v>
      </c>
      <c r="D4">
        <f t="shared" si="0"/>
        <v>936.25500000000011</v>
      </c>
      <c r="E4" s="7">
        <f t="shared" si="1"/>
        <v>133.75071428571431</v>
      </c>
      <c r="F4">
        <v>4.4000000000000004</v>
      </c>
      <c r="G4" s="7">
        <f t="shared" si="2"/>
        <v>3357.6400000000003</v>
      </c>
      <c r="H4" s="7">
        <f t="shared" si="3"/>
        <v>763.1</v>
      </c>
      <c r="I4">
        <v>8260</v>
      </c>
      <c r="J4" s="7">
        <f t="shared" si="4"/>
        <v>724.56140350877195</v>
      </c>
      <c r="K4" s="7">
        <f t="shared" si="5"/>
        <v>376.65745614035092</v>
      </c>
      <c r="M4" s="1" t="s">
        <v>6</v>
      </c>
      <c r="N4" s="1"/>
      <c r="O4" s="1"/>
      <c r="P4" s="1"/>
      <c r="Q4" s="1">
        <v>3.1</v>
      </c>
      <c r="R4" s="1" t="s">
        <v>7</v>
      </c>
    </row>
    <row r="5" spans="1:18" x14ac:dyDescent="0.25">
      <c r="A5" s="6">
        <v>44220</v>
      </c>
      <c r="B5" s="7">
        <v>171.01</v>
      </c>
      <c r="C5" s="14">
        <v>8</v>
      </c>
      <c r="D5">
        <f t="shared" si="0"/>
        <v>513.03</v>
      </c>
      <c r="E5" s="7">
        <f t="shared" si="1"/>
        <v>64.128749999999997</v>
      </c>
      <c r="F5">
        <v>8.3000000000000007</v>
      </c>
      <c r="G5" s="7">
        <f t="shared" si="2"/>
        <v>6333.7300000000005</v>
      </c>
      <c r="H5" s="7">
        <f t="shared" si="3"/>
        <v>763.1</v>
      </c>
      <c r="I5">
        <v>11125</v>
      </c>
      <c r="J5" s="7">
        <f t="shared" si="4"/>
        <v>682.51533742331287</v>
      </c>
      <c r="K5" s="7">
        <f t="shared" si="5"/>
        <v>420.04662576687116</v>
      </c>
    </row>
    <row r="6" spans="1:18" x14ac:dyDescent="0.25">
      <c r="A6" s="6">
        <v>44245</v>
      </c>
      <c r="B6" s="7">
        <v>119.68</v>
      </c>
      <c r="C6" s="14">
        <v>3</v>
      </c>
      <c r="D6">
        <f t="shared" si="0"/>
        <v>359.04</v>
      </c>
      <c r="E6" s="7">
        <f t="shared" si="1"/>
        <v>119.68</v>
      </c>
      <c r="F6">
        <v>0</v>
      </c>
      <c r="G6" s="7">
        <f t="shared" si="2"/>
        <v>0</v>
      </c>
      <c r="H6" s="7">
        <v>0</v>
      </c>
      <c r="I6">
        <v>1202</v>
      </c>
      <c r="J6" s="7">
        <f t="shared" si="4"/>
        <v>400.66666666666669</v>
      </c>
      <c r="K6" s="7">
        <f t="shared" si="5"/>
        <v>119.68</v>
      </c>
    </row>
    <row r="7" spans="1:18" x14ac:dyDescent="0.25">
      <c r="A7" s="6">
        <v>44246</v>
      </c>
      <c r="B7" s="7">
        <v>643.12800000000016</v>
      </c>
      <c r="C7" s="14">
        <v>13</v>
      </c>
      <c r="D7">
        <f t="shared" si="0"/>
        <v>1929.3840000000005</v>
      </c>
      <c r="E7" s="7">
        <f t="shared" si="1"/>
        <v>148.41415384615388</v>
      </c>
      <c r="F7">
        <v>21</v>
      </c>
      <c r="G7" s="7">
        <f t="shared" si="2"/>
        <v>16025.1</v>
      </c>
      <c r="H7" s="7">
        <f t="shared" si="3"/>
        <v>763.1</v>
      </c>
      <c r="I7">
        <v>3649</v>
      </c>
      <c r="J7" s="7">
        <f t="shared" si="4"/>
        <v>107.32352941176471</v>
      </c>
      <c r="K7" s="7">
        <f t="shared" si="5"/>
        <v>528.07305882352944</v>
      </c>
    </row>
    <row r="8" spans="1:18" x14ac:dyDescent="0.25">
      <c r="A8" s="6">
        <v>44247</v>
      </c>
      <c r="B8" s="7">
        <v>844.928</v>
      </c>
      <c r="C8" s="14">
        <v>14</v>
      </c>
      <c r="D8">
        <f t="shared" si="0"/>
        <v>2534.7840000000001</v>
      </c>
      <c r="E8" s="7">
        <f t="shared" si="1"/>
        <v>181.05600000000001</v>
      </c>
      <c r="F8">
        <v>24</v>
      </c>
      <c r="G8" s="7">
        <f t="shared" si="2"/>
        <v>18314.400000000001</v>
      </c>
      <c r="H8" s="7">
        <f t="shared" si="3"/>
        <v>763.1</v>
      </c>
      <c r="I8">
        <v>2766</v>
      </c>
      <c r="J8" s="7">
        <f t="shared" si="4"/>
        <v>72.78947368421052</v>
      </c>
      <c r="K8" s="7">
        <f t="shared" si="5"/>
        <v>548.66273684210535</v>
      </c>
    </row>
    <row r="9" spans="1:18" x14ac:dyDescent="0.25">
      <c r="A9" s="6">
        <v>44251</v>
      </c>
      <c r="B9" s="7">
        <v>175.57999999999998</v>
      </c>
      <c r="C9" s="14">
        <v>2.25</v>
      </c>
      <c r="D9">
        <f t="shared" si="0"/>
        <v>526.74</v>
      </c>
      <c r="E9" s="7">
        <f t="shared" si="1"/>
        <v>234.10666666666668</v>
      </c>
      <c r="F9">
        <v>23</v>
      </c>
      <c r="G9" s="7">
        <f t="shared" si="2"/>
        <v>17551.3</v>
      </c>
      <c r="H9" s="7">
        <f t="shared" si="3"/>
        <v>763.1</v>
      </c>
      <c r="I9">
        <v>2162</v>
      </c>
      <c r="J9" s="7">
        <f t="shared" si="4"/>
        <v>85.623762376237622</v>
      </c>
      <c r="K9" s="7">
        <f t="shared" si="5"/>
        <v>715.96198019801989</v>
      </c>
    </row>
    <row r="10" spans="1:18" x14ac:dyDescent="0.25">
      <c r="A10" s="6">
        <v>44261</v>
      </c>
      <c r="B10" s="7">
        <v>20.462</v>
      </c>
      <c r="C10" s="14">
        <v>0.5</v>
      </c>
      <c r="D10">
        <f t="shared" si="0"/>
        <v>61.385999999999996</v>
      </c>
      <c r="E10" s="7">
        <f t="shared" si="1"/>
        <v>122.77199999999999</v>
      </c>
      <c r="F10">
        <v>0</v>
      </c>
      <c r="G10" s="7">
        <f t="shared" si="2"/>
        <v>0</v>
      </c>
      <c r="H10" s="7">
        <v>0</v>
      </c>
      <c r="I10">
        <v>2664</v>
      </c>
      <c r="J10" s="7">
        <f t="shared" si="4"/>
        <v>5328</v>
      </c>
      <c r="K10" s="7">
        <f t="shared" si="5"/>
        <v>122.77199999999999</v>
      </c>
    </row>
    <row r="11" spans="1:18" x14ac:dyDescent="0.25">
      <c r="A11" s="6">
        <v>44263</v>
      </c>
      <c r="B11" s="7">
        <v>126.75100000000002</v>
      </c>
      <c r="C11" s="14">
        <v>1.5</v>
      </c>
      <c r="D11">
        <f t="shared" si="0"/>
        <v>380.25300000000004</v>
      </c>
      <c r="E11" s="7">
        <f t="shared" si="1"/>
        <v>253.50200000000004</v>
      </c>
      <c r="F11">
        <v>6.5</v>
      </c>
      <c r="G11" s="7">
        <f t="shared" si="2"/>
        <v>4960.1500000000005</v>
      </c>
      <c r="H11" s="7">
        <f t="shared" si="3"/>
        <v>763.10000000000014</v>
      </c>
      <c r="I11">
        <v>2131</v>
      </c>
      <c r="J11" s="7">
        <f t="shared" si="4"/>
        <v>266.375</v>
      </c>
      <c r="K11" s="7">
        <f t="shared" si="5"/>
        <v>667.55037500000003</v>
      </c>
    </row>
    <row r="12" spans="1:18" x14ac:dyDescent="0.25">
      <c r="A12" s="6">
        <v>44264</v>
      </c>
      <c r="B12" s="7">
        <v>138.26600000000002</v>
      </c>
      <c r="C12" s="14">
        <v>2</v>
      </c>
      <c r="D12">
        <f t="shared" si="0"/>
        <v>414.79800000000006</v>
      </c>
      <c r="E12" s="7">
        <f t="shared" si="1"/>
        <v>207.39900000000003</v>
      </c>
      <c r="F12">
        <v>6.5</v>
      </c>
      <c r="G12" s="7">
        <f t="shared" si="2"/>
        <v>4960.1500000000005</v>
      </c>
      <c r="H12" s="7">
        <f t="shared" si="3"/>
        <v>763.10000000000014</v>
      </c>
      <c r="I12">
        <v>4905</v>
      </c>
      <c r="J12" s="7">
        <f t="shared" si="4"/>
        <v>577.05882352941171</v>
      </c>
      <c r="K12" s="7">
        <f t="shared" si="5"/>
        <v>632.34682352941184</v>
      </c>
    </row>
    <row r="13" spans="1:18" x14ac:dyDescent="0.25">
      <c r="A13" s="6">
        <v>44265</v>
      </c>
      <c r="B13" s="7">
        <v>199.62700000000001</v>
      </c>
      <c r="C13" s="14">
        <v>3</v>
      </c>
      <c r="D13">
        <f t="shared" si="0"/>
        <v>598.88100000000009</v>
      </c>
      <c r="E13" s="7">
        <f t="shared" si="1"/>
        <v>199.62700000000004</v>
      </c>
      <c r="F13">
        <v>10.5</v>
      </c>
      <c r="G13" s="7">
        <f t="shared" si="2"/>
        <v>8012.55</v>
      </c>
      <c r="H13" s="7">
        <f t="shared" si="3"/>
        <v>763.1</v>
      </c>
      <c r="I13">
        <v>8305</v>
      </c>
      <c r="J13" s="7">
        <f t="shared" si="4"/>
        <v>615.18518518518522</v>
      </c>
      <c r="K13" s="7">
        <f t="shared" si="5"/>
        <v>637.88377777777782</v>
      </c>
    </row>
    <row r="14" spans="1:18" x14ac:dyDescent="0.25">
      <c r="A14" s="6">
        <v>44266</v>
      </c>
      <c r="B14" s="7">
        <v>381.95599999999996</v>
      </c>
      <c r="C14" s="14">
        <v>6.25</v>
      </c>
      <c r="D14">
        <f t="shared" si="0"/>
        <v>1145.8679999999999</v>
      </c>
      <c r="E14" s="7">
        <f t="shared" si="1"/>
        <v>183.33887999999999</v>
      </c>
      <c r="F14">
        <v>12.3</v>
      </c>
      <c r="G14" s="7">
        <f t="shared" si="2"/>
        <v>9386.130000000001</v>
      </c>
      <c r="H14" s="7">
        <f t="shared" si="3"/>
        <v>763.1</v>
      </c>
      <c r="I14">
        <v>9609</v>
      </c>
      <c r="J14" s="7">
        <f t="shared" si="4"/>
        <v>518.00539083557953</v>
      </c>
      <c r="K14" s="7">
        <f t="shared" si="5"/>
        <v>567.76269541778981</v>
      </c>
    </row>
    <row r="15" spans="1:18" x14ac:dyDescent="0.25">
      <c r="A15" s="6">
        <v>44267</v>
      </c>
      <c r="B15" s="7">
        <v>228.315</v>
      </c>
      <c r="C15" s="14">
        <v>3.25</v>
      </c>
      <c r="D15">
        <f t="shared" si="0"/>
        <v>684.94499999999994</v>
      </c>
      <c r="E15" s="7">
        <f t="shared" si="1"/>
        <v>210.75230769230768</v>
      </c>
      <c r="F15">
        <v>8.3000000000000007</v>
      </c>
      <c r="G15" s="7">
        <f t="shared" si="2"/>
        <v>6333.7300000000005</v>
      </c>
      <c r="H15" s="7">
        <f t="shared" si="3"/>
        <v>763.1</v>
      </c>
      <c r="I15">
        <v>8433</v>
      </c>
      <c r="J15" s="7">
        <f t="shared" si="4"/>
        <v>730.12987012987014</v>
      </c>
      <c r="K15" s="7">
        <f t="shared" si="5"/>
        <v>607.67748917748918</v>
      </c>
    </row>
    <row r="16" spans="1:18" x14ac:dyDescent="0.25">
      <c r="A16" s="6">
        <v>44268</v>
      </c>
      <c r="B16" s="7">
        <v>270.38</v>
      </c>
      <c r="C16" s="14">
        <v>4</v>
      </c>
      <c r="D16">
        <f t="shared" si="0"/>
        <v>811.14</v>
      </c>
      <c r="E16" s="7">
        <f t="shared" si="1"/>
        <v>202.785</v>
      </c>
      <c r="F16">
        <v>7.5</v>
      </c>
      <c r="G16" s="7">
        <f t="shared" si="2"/>
        <v>5723.25</v>
      </c>
      <c r="H16" s="7">
        <f t="shared" si="3"/>
        <v>763.1</v>
      </c>
      <c r="I16">
        <v>8013</v>
      </c>
      <c r="J16" s="7">
        <f t="shared" si="4"/>
        <v>696.78260869565213</v>
      </c>
      <c r="K16" s="7">
        <f t="shared" si="5"/>
        <v>568.20782608695652</v>
      </c>
    </row>
    <row r="17" spans="1:11" x14ac:dyDescent="0.25">
      <c r="A17" s="6">
        <v>44269</v>
      </c>
      <c r="B17" s="7">
        <v>165.191</v>
      </c>
      <c r="C17" s="14">
        <v>3</v>
      </c>
      <c r="D17">
        <f t="shared" si="0"/>
        <v>495.57299999999998</v>
      </c>
      <c r="E17" s="7">
        <f t="shared" si="1"/>
        <v>165.191</v>
      </c>
      <c r="F17">
        <v>0</v>
      </c>
      <c r="G17" s="7">
        <f t="shared" si="2"/>
        <v>0</v>
      </c>
      <c r="H17" s="7">
        <v>0</v>
      </c>
      <c r="I17">
        <v>3324</v>
      </c>
      <c r="J17" s="7">
        <v>165</v>
      </c>
      <c r="K17" s="7">
        <f t="shared" si="5"/>
        <v>165.191</v>
      </c>
    </row>
    <row r="18" spans="1:11" x14ac:dyDescent="0.25">
      <c r="A18" s="6">
        <v>44270</v>
      </c>
      <c r="B18" s="7">
        <v>380.54999999999995</v>
      </c>
      <c r="C18" s="14">
        <v>5</v>
      </c>
      <c r="D18">
        <f t="shared" si="0"/>
        <v>1141.6499999999999</v>
      </c>
      <c r="E18" s="7">
        <f t="shared" si="1"/>
        <v>228.32999999999998</v>
      </c>
      <c r="F18">
        <v>9.5</v>
      </c>
      <c r="G18" s="7">
        <f t="shared" si="2"/>
        <v>7249.45</v>
      </c>
      <c r="H18" s="7">
        <f t="shared" si="3"/>
        <v>763.1</v>
      </c>
      <c r="I18">
        <v>10548</v>
      </c>
      <c r="J18" s="7">
        <f t="shared" si="4"/>
        <v>727.44827586206895</v>
      </c>
      <c r="K18" s="7">
        <f t="shared" si="5"/>
        <v>578.69655172413798</v>
      </c>
    </row>
    <row r="19" spans="1:11" x14ac:dyDescent="0.25">
      <c r="A19" s="6">
        <v>44271</v>
      </c>
      <c r="B19" s="7">
        <v>344.67999999999995</v>
      </c>
      <c r="C19" s="14">
        <v>5</v>
      </c>
      <c r="D19">
        <f t="shared" si="0"/>
        <v>1034.04</v>
      </c>
      <c r="E19" s="7">
        <f t="shared" si="1"/>
        <v>206.80799999999999</v>
      </c>
      <c r="F19">
        <v>9.1999999999999993</v>
      </c>
      <c r="G19" s="7">
        <f t="shared" si="2"/>
        <v>7020.5199999999995</v>
      </c>
      <c r="H19" s="7">
        <f t="shared" si="3"/>
        <v>763.1</v>
      </c>
      <c r="I19">
        <v>6142</v>
      </c>
      <c r="J19" s="7">
        <f t="shared" si="4"/>
        <v>432.53521126760563</v>
      </c>
      <c r="K19" s="7">
        <f t="shared" si="5"/>
        <v>567.22253521126765</v>
      </c>
    </row>
    <row r="20" spans="1:11" x14ac:dyDescent="0.25">
      <c r="A20" s="6">
        <v>44272</v>
      </c>
      <c r="B20" s="7">
        <v>481.15300000000002</v>
      </c>
      <c r="C20" s="15">
        <v>11</v>
      </c>
      <c r="D20">
        <f t="shared" si="0"/>
        <v>1443.4590000000001</v>
      </c>
      <c r="E20" s="7">
        <f t="shared" si="1"/>
        <v>131.22354545454547</v>
      </c>
      <c r="F20">
        <v>18</v>
      </c>
      <c r="G20" s="7">
        <f t="shared" si="2"/>
        <v>13735.800000000001</v>
      </c>
      <c r="H20" s="7">
        <f t="shared" si="3"/>
        <v>763.1</v>
      </c>
      <c r="I20">
        <v>24502</v>
      </c>
      <c r="J20" s="7">
        <f t="shared" si="4"/>
        <v>844.89655172413791</v>
      </c>
      <c r="K20" s="7">
        <f t="shared" si="5"/>
        <v>523.42272413793114</v>
      </c>
    </row>
    <row r="21" spans="1:11" x14ac:dyDescent="0.25">
      <c r="J21" s="7">
        <f>AVERAGE(J2:J20)</f>
        <v>724.40052495816599</v>
      </c>
      <c r="K21" s="7">
        <f>AVERAGE(K2:K20)</f>
        <v>498.53028459636977</v>
      </c>
    </row>
    <row r="22" spans="1:11" x14ac:dyDescent="0.25">
      <c r="J22">
        <v>730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CD647-8572-4D1D-98D2-82ED45E26BB1}">
  <dimension ref="A1:G22"/>
  <sheetViews>
    <sheetView tabSelected="1" zoomScale="90" zoomScaleNormal="90" workbookViewId="0">
      <selection activeCell="J17" sqref="J17"/>
    </sheetView>
  </sheetViews>
  <sheetFormatPr baseColWidth="10" defaultRowHeight="15" x14ac:dyDescent="0.25"/>
  <cols>
    <col min="1" max="1" width="11.42578125" style="16"/>
    <col min="2" max="3" width="13.140625" style="16" customWidth="1"/>
    <col min="4" max="4" width="15.140625" style="16" customWidth="1"/>
    <col min="5" max="5" width="20.5703125" style="16" customWidth="1"/>
    <col min="6" max="6" width="6.85546875" style="16" customWidth="1"/>
    <col min="7" max="16384" width="11.42578125" style="16"/>
  </cols>
  <sheetData>
    <row r="1" spans="1:6" ht="45" x14ac:dyDescent="0.25">
      <c r="A1" s="19" t="s">
        <v>0</v>
      </c>
      <c r="B1" s="20" t="s">
        <v>8</v>
      </c>
      <c r="C1" s="20" t="s">
        <v>22</v>
      </c>
      <c r="D1" s="20" t="s">
        <v>19</v>
      </c>
      <c r="E1" s="20" t="s">
        <v>18</v>
      </c>
      <c r="F1" s="2"/>
    </row>
    <row r="2" spans="1:6" x14ac:dyDescent="0.25">
      <c r="A2" s="6">
        <v>44203</v>
      </c>
      <c r="B2" s="16">
        <v>451.48</v>
      </c>
      <c r="C2" s="16">
        <v>83</v>
      </c>
      <c r="D2" s="16">
        <v>5100</v>
      </c>
      <c r="E2" s="16">
        <v>383.45864661654133</v>
      </c>
    </row>
    <row r="3" spans="1:6" x14ac:dyDescent="0.25">
      <c r="A3" s="6">
        <v>44210</v>
      </c>
      <c r="B3" s="16">
        <v>67.822999999999993</v>
      </c>
      <c r="C3" s="16">
        <v>9.6</v>
      </c>
      <c r="D3" s="16">
        <v>2391</v>
      </c>
      <c r="E3" s="16">
        <v>405.25423728813558</v>
      </c>
    </row>
    <row r="4" spans="1:6" x14ac:dyDescent="0.25">
      <c r="A4" s="6">
        <v>44218</v>
      </c>
      <c r="B4" s="16">
        <v>312.08500000000004</v>
      </c>
      <c r="C4" s="16">
        <v>65</v>
      </c>
      <c r="D4" s="16">
        <v>8260</v>
      </c>
      <c r="E4" s="16">
        <v>724.56140350877195</v>
      </c>
    </row>
    <row r="5" spans="1:6" x14ac:dyDescent="0.25">
      <c r="A5" s="6">
        <v>44220</v>
      </c>
      <c r="B5" s="16">
        <v>171.01</v>
      </c>
      <c r="C5" s="16">
        <v>43</v>
      </c>
      <c r="D5" s="16">
        <v>11125</v>
      </c>
      <c r="E5" s="16">
        <v>682.51533742331287</v>
      </c>
    </row>
    <row r="6" spans="1:6" x14ac:dyDescent="0.25">
      <c r="A6" s="6">
        <v>44245</v>
      </c>
      <c r="B6" s="16">
        <v>119.68</v>
      </c>
      <c r="C6" s="16">
        <v>26</v>
      </c>
      <c r="D6" s="16">
        <v>1202</v>
      </c>
      <c r="E6" s="16">
        <v>400.66666666666669</v>
      </c>
    </row>
    <row r="7" spans="1:6" x14ac:dyDescent="0.25">
      <c r="A7" s="6">
        <v>44246</v>
      </c>
      <c r="B7" s="16">
        <v>643.12800000000016</v>
      </c>
      <c r="C7" s="16">
        <v>141</v>
      </c>
      <c r="D7" s="16">
        <v>3649</v>
      </c>
      <c r="E7" s="16">
        <v>107.32352941176471</v>
      </c>
    </row>
    <row r="8" spans="1:6" x14ac:dyDescent="0.25">
      <c r="A8" s="6">
        <v>44247</v>
      </c>
      <c r="B8" s="16">
        <v>844.928</v>
      </c>
      <c r="C8" s="16">
        <v>190</v>
      </c>
      <c r="D8" s="16">
        <v>2766</v>
      </c>
      <c r="E8" s="16">
        <v>72.78947368421052</v>
      </c>
    </row>
    <row r="9" spans="1:6" x14ac:dyDescent="0.25">
      <c r="A9" s="6">
        <v>44251</v>
      </c>
      <c r="B9" s="16">
        <v>175.57999999999998</v>
      </c>
      <c r="C9" s="16">
        <v>31</v>
      </c>
      <c r="D9" s="16">
        <v>2162</v>
      </c>
      <c r="E9" s="16">
        <v>85.623762376237622</v>
      </c>
    </row>
    <row r="10" spans="1:6" x14ac:dyDescent="0.25">
      <c r="A10" s="6">
        <v>44261</v>
      </c>
      <c r="B10" s="16">
        <v>20.462</v>
      </c>
      <c r="C10" s="16">
        <v>0</v>
      </c>
      <c r="D10" s="16">
        <v>2664</v>
      </c>
      <c r="E10" s="16">
        <v>123</v>
      </c>
    </row>
    <row r="11" spans="1:6" x14ac:dyDescent="0.25">
      <c r="A11" s="6">
        <v>44263</v>
      </c>
      <c r="B11" s="16">
        <v>126.75100000000002</v>
      </c>
      <c r="C11" s="16">
        <v>0</v>
      </c>
      <c r="D11" s="16">
        <v>2131</v>
      </c>
      <c r="E11" s="16">
        <v>266.375</v>
      </c>
    </row>
    <row r="12" spans="1:6" x14ac:dyDescent="0.25">
      <c r="A12" s="6">
        <v>44264</v>
      </c>
      <c r="B12" s="16">
        <v>138.26600000000002</v>
      </c>
      <c r="C12" s="16">
        <v>16</v>
      </c>
      <c r="D12" s="16">
        <v>4905</v>
      </c>
      <c r="E12" s="16">
        <v>577.05882352941171</v>
      </c>
    </row>
    <row r="13" spans="1:6" x14ac:dyDescent="0.25">
      <c r="A13" s="6">
        <v>44265</v>
      </c>
      <c r="B13" s="16">
        <v>205</v>
      </c>
      <c r="C13" s="16">
        <v>33</v>
      </c>
      <c r="D13" s="16">
        <v>8305</v>
      </c>
      <c r="E13" s="16">
        <v>615.18518518518522</v>
      </c>
    </row>
    <row r="14" spans="1:6" x14ac:dyDescent="0.25">
      <c r="A14" s="6">
        <v>44266</v>
      </c>
      <c r="B14" s="16">
        <v>437</v>
      </c>
      <c r="C14" s="16">
        <v>76.66</v>
      </c>
      <c r="D14" s="16">
        <v>9609</v>
      </c>
      <c r="E14" s="16">
        <v>518.00539083557953</v>
      </c>
    </row>
    <row r="15" spans="1:6" x14ac:dyDescent="0.25">
      <c r="A15" s="6">
        <v>44267</v>
      </c>
      <c r="B15" s="16">
        <v>305</v>
      </c>
      <c r="C15" s="16">
        <v>56.25</v>
      </c>
      <c r="D15" s="16">
        <v>8433</v>
      </c>
      <c r="E15" s="16">
        <v>730.12987012987014</v>
      </c>
    </row>
    <row r="16" spans="1:6" x14ac:dyDescent="0.25">
      <c r="A16" s="6">
        <v>44268</v>
      </c>
      <c r="B16" s="16">
        <v>270.38</v>
      </c>
      <c r="C16" s="16">
        <v>47</v>
      </c>
      <c r="D16" s="16">
        <v>8013</v>
      </c>
      <c r="E16" s="16">
        <v>696.78260869565213</v>
      </c>
    </row>
    <row r="17" spans="1:7" x14ac:dyDescent="0.25">
      <c r="A17" s="6">
        <v>44269</v>
      </c>
      <c r="B17" s="16">
        <v>165.191</v>
      </c>
      <c r="C17" s="16">
        <v>22.64</v>
      </c>
      <c r="D17" s="16">
        <v>3324</v>
      </c>
      <c r="E17" s="16">
        <v>165</v>
      </c>
    </row>
    <row r="18" spans="1:7" x14ac:dyDescent="0.25">
      <c r="A18" s="6">
        <v>44270</v>
      </c>
      <c r="B18" s="16">
        <v>420.3</v>
      </c>
      <c r="C18" s="16">
        <v>77</v>
      </c>
      <c r="D18" s="16">
        <v>10548</v>
      </c>
      <c r="E18" s="16">
        <v>727.44827586206895</v>
      </c>
    </row>
    <row r="19" spans="1:7" x14ac:dyDescent="0.25">
      <c r="A19" s="6">
        <v>44271</v>
      </c>
      <c r="B19" s="16">
        <v>344.67999999999995</v>
      </c>
      <c r="C19" s="16">
        <v>67</v>
      </c>
      <c r="D19" s="16">
        <v>6142</v>
      </c>
      <c r="E19" s="16">
        <v>432.53521126760563</v>
      </c>
    </row>
    <row r="20" spans="1:7" x14ac:dyDescent="0.25">
      <c r="A20" s="6">
        <v>44272</v>
      </c>
      <c r="B20" s="16">
        <v>344.68</v>
      </c>
      <c r="C20" s="16">
        <v>158.62</v>
      </c>
      <c r="D20" s="16">
        <v>24502</v>
      </c>
      <c r="E20" s="16">
        <v>844.89655172413791</v>
      </c>
    </row>
    <row r="21" spans="1:7" x14ac:dyDescent="0.25">
      <c r="E21" s="17">
        <f>AVERAGE(E2:E20)</f>
        <v>450.45315653711327</v>
      </c>
      <c r="F21" s="16" t="s">
        <v>2</v>
      </c>
      <c r="G21" s="16" t="s">
        <v>21</v>
      </c>
    </row>
    <row r="22" spans="1:7" x14ac:dyDescent="0.25">
      <c r="E22" s="18">
        <v>845</v>
      </c>
      <c r="F22" s="16" t="s">
        <v>2</v>
      </c>
      <c r="G22" s="16" t="s">
        <v>20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Lavado</dc:creator>
  <cp:lastModifiedBy>Sebastian Lavado</cp:lastModifiedBy>
  <dcterms:created xsi:type="dcterms:W3CDTF">2021-03-29T19:00:56Z</dcterms:created>
  <dcterms:modified xsi:type="dcterms:W3CDTF">2021-03-30T01:16:22Z</dcterms:modified>
</cp:coreProperties>
</file>